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101~150\"/>
    </mc:Choice>
  </mc:AlternateContent>
  <xr:revisionPtr revIDLastSave="0" documentId="13_ncr:1_{3BFA6124-CEC9-4961-BEC6-DBB874C6E1FB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122" sheetId="1" r:id="rId1"/>
  </sheets>
  <definedNames>
    <definedName name="_xlnm.Print_Area" localSheetId="0">'122'!$A$1:$H$57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1" l="1"/>
  <c r="F55" i="1"/>
  <c r="H54" i="1"/>
  <c r="F54" i="1"/>
  <c r="H53" i="1"/>
  <c r="F53" i="1"/>
  <c r="G52" i="1"/>
  <c r="H52" i="1" s="1"/>
  <c r="E52" i="1"/>
  <c r="F52" i="1" s="1"/>
  <c r="D52" i="1"/>
  <c r="C52" i="1"/>
  <c r="H50" i="1"/>
  <c r="F50" i="1"/>
  <c r="H49" i="1"/>
  <c r="F49" i="1"/>
  <c r="H48" i="1"/>
  <c r="F48" i="1"/>
  <c r="H47" i="1"/>
  <c r="F47" i="1"/>
  <c r="G46" i="1"/>
  <c r="H46" i="1" s="1"/>
  <c r="F46" i="1"/>
  <c r="E46" i="1"/>
  <c r="D46" i="1"/>
  <c r="C46" i="1"/>
  <c r="H44" i="1"/>
  <c r="F44" i="1"/>
  <c r="H43" i="1"/>
  <c r="F43" i="1"/>
  <c r="H42" i="1"/>
  <c r="F42" i="1"/>
  <c r="H41" i="1"/>
  <c r="F41" i="1"/>
  <c r="H40" i="1"/>
  <c r="F40" i="1"/>
  <c r="H39" i="1"/>
  <c r="F39" i="1"/>
  <c r="G38" i="1"/>
  <c r="H38" i="1" s="1"/>
  <c r="E38" i="1"/>
  <c r="F38" i="1" s="1"/>
  <c r="D38" i="1"/>
  <c r="C38" i="1"/>
  <c r="H36" i="1"/>
  <c r="F36" i="1"/>
  <c r="H35" i="1"/>
  <c r="F35" i="1"/>
  <c r="G34" i="1"/>
  <c r="H34" i="1" s="1"/>
  <c r="E34" i="1"/>
  <c r="F34" i="1" s="1"/>
  <c r="D34" i="1"/>
  <c r="C34" i="1"/>
  <c r="H32" i="1"/>
  <c r="F32" i="1"/>
  <c r="G31" i="1"/>
  <c r="H31" i="1" s="1"/>
  <c r="F31" i="1"/>
  <c r="E31" i="1"/>
  <c r="D31" i="1"/>
  <c r="C31" i="1"/>
  <c r="H29" i="1"/>
  <c r="F29" i="1"/>
  <c r="G28" i="1"/>
  <c r="H28" i="1" s="1"/>
  <c r="E28" i="1"/>
  <c r="F28" i="1" s="1"/>
  <c r="D28" i="1"/>
  <c r="D17" i="1" s="1"/>
  <c r="C28" i="1"/>
  <c r="C17" i="1" s="1"/>
  <c r="C5" i="1" s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5" i="1"/>
  <c r="F15" i="1"/>
  <c r="H14" i="1"/>
  <c r="F14" i="1"/>
  <c r="H13" i="1"/>
  <c r="E13" i="1"/>
  <c r="F13" i="1" s="1"/>
  <c r="C13" i="1"/>
  <c r="H11" i="1"/>
  <c r="F11" i="1"/>
  <c r="H10" i="1"/>
  <c r="F10" i="1"/>
  <c r="G9" i="1"/>
  <c r="G5" i="1" s="1"/>
  <c r="F9" i="1"/>
  <c r="E9" i="1"/>
  <c r="D9" i="1"/>
  <c r="C9" i="1"/>
  <c r="H7" i="1"/>
  <c r="F7" i="1"/>
  <c r="H5" i="1" l="1"/>
  <c r="H17" i="1"/>
  <c r="F17" i="1"/>
  <c r="D5" i="1"/>
  <c r="F5" i="1" s="1"/>
  <c r="H9" i="1"/>
</calcChain>
</file>

<file path=xl/sharedStrings.xml><?xml version="1.0" encoding="utf-8"?>
<sst xmlns="http://schemas.openxmlformats.org/spreadsheetml/2006/main" count="53" uniqueCount="52">
  <si>
    <t>改良済延長</t>
  </si>
  <si>
    <t>改良率(%)</t>
  </si>
  <si>
    <t>舗装済延長</t>
  </si>
  <si>
    <t>舗装率(%)</t>
  </si>
  <si>
    <t xml:space="preserve"> 総     　　　　数</t>
  </si>
  <si>
    <t xml:space="preserve"> 高 速 自 動 車 道</t>
  </si>
  <si>
    <t xml:space="preserve"> 国 　　　　　　道</t>
  </si>
  <si>
    <t xml:space="preserve"> 県 　　　　　　道</t>
  </si>
  <si>
    <t xml:space="preserve"> 市 　町 　村 　道</t>
  </si>
  <si>
    <t xml:space="preserve"> 北   諸   県   郡</t>
  </si>
  <si>
    <t xml:space="preserve"> 西 　諸 　県 　郡</t>
  </si>
  <si>
    <t xml:space="preserve"> 東 　諸   県   郡</t>
  </si>
  <si>
    <t xml:space="preserve"> 児 　　湯　　　郡</t>
  </si>
  <si>
    <t xml:space="preserve"> 東 　臼 　杵 　郡</t>
  </si>
  <si>
    <t xml:space="preserve"> 西 　臼 　杵 　郡</t>
  </si>
  <si>
    <t>　　</t>
    <phoneticPr fontId="1"/>
  </si>
  <si>
    <t>　　　単位：㎞</t>
    <phoneticPr fontId="1"/>
  </si>
  <si>
    <t>道路及び市町村</t>
    <phoneticPr fontId="1"/>
  </si>
  <si>
    <t>路 線 数</t>
    <phoneticPr fontId="1"/>
  </si>
  <si>
    <t>実 延 長</t>
    <phoneticPr fontId="1"/>
  </si>
  <si>
    <t xml:space="preserve">    宮　　崎　　市</t>
    <phoneticPr fontId="1"/>
  </si>
  <si>
    <t xml:space="preserve">    都　　城　　市</t>
    <phoneticPr fontId="1"/>
  </si>
  <si>
    <t xml:space="preserve">    延　　岡　　市</t>
    <phoneticPr fontId="1"/>
  </si>
  <si>
    <t xml:space="preserve">    日　　南　　市</t>
    <phoneticPr fontId="1"/>
  </si>
  <si>
    <t xml:space="preserve">    小　　林　　市</t>
    <phoneticPr fontId="1"/>
  </si>
  <si>
    <t xml:space="preserve">    日　　向　　市</t>
    <phoneticPr fontId="1"/>
  </si>
  <si>
    <t xml:space="preserve">    串　　間　　市</t>
    <phoneticPr fontId="1"/>
  </si>
  <si>
    <t xml:space="preserve">    西　　都　　市</t>
    <phoneticPr fontId="1"/>
  </si>
  <si>
    <t xml:space="preserve">    え　び　の　市</t>
    <phoneticPr fontId="1"/>
  </si>
  <si>
    <t xml:space="preserve">    主 要 地 方 道</t>
    <phoneticPr fontId="1"/>
  </si>
  <si>
    <t xml:space="preserve">    一　般　県　道</t>
    <phoneticPr fontId="1"/>
  </si>
  <si>
    <t xml:space="preserve">   三　　股　　町</t>
    <phoneticPr fontId="1"/>
  </si>
  <si>
    <t xml:space="preserve">    高　　原　　町</t>
    <phoneticPr fontId="1"/>
  </si>
  <si>
    <t xml:space="preserve">    国　　富　　町</t>
    <phoneticPr fontId="1"/>
  </si>
  <si>
    <t xml:space="preserve">    綾  　　　　町</t>
    <phoneticPr fontId="1"/>
  </si>
  <si>
    <t xml:space="preserve">    高　　鍋　　町</t>
    <phoneticPr fontId="1"/>
  </si>
  <si>
    <t xml:space="preserve">    新　　富　　町</t>
    <phoneticPr fontId="1"/>
  </si>
  <si>
    <t xml:space="preserve">    西　米　良　村</t>
    <phoneticPr fontId="1"/>
  </si>
  <si>
    <t xml:space="preserve">    木　　城　　町</t>
    <phoneticPr fontId="1"/>
  </si>
  <si>
    <t xml:space="preserve">    川　　南　　町</t>
    <phoneticPr fontId="1"/>
  </si>
  <si>
    <t xml:space="preserve">    都　　農　　町</t>
    <phoneticPr fontId="1"/>
  </si>
  <si>
    <t xml:space="preserve">    門　　川　　町</t>
    <phoneticPr fontId="1"/>
  </si>
  <si>
    <t xml:space="preserve">    諸　　塚　　村</t>
    <phoneticPr fontId="1"/>
  </si>
  <si>
    <t xml:space="preserve">    椎　　葉　　村</t>
    <phoneticPr fontId="1"/>
  </si>
  <si>
    <t xml:space="preserve">    美　　郷　　町</t>
    <rPh sb="4" eb="5">
      <t>ビ</t>
    </rPh>
    <rPh sb="7" eb="8">
      <t>ゴウ</t>
    </rPh>
    <phoneticPr fontId="1"/>
  </si>
  <si>
    <t xml:space="preserve">    高　千　穂　町</t>
    <phoneticPr fontId="1"/>
  </si>
  <si>
    <t xml:space="preserve">    日　之　影　町</t>
    <phoneticPr fontId="1"/>
  </si>
  <si>
    <t xml:space="preserve">    五　ケ　瀬　町</t>
    <phoneticPr fontId="1"/>
  </si>
  <si>
    <t xml:space="preserve">    指  定  区  間</t>
    <phoneticPr fontId="1"/>
  </si>
  <si>
    <t xml:space="preserve">    指 定 区 間 外</t>
    <phoneticPr fontId="1"/>
  </si>
  <si>
    <t>注　１　現道、旧道及び新道を含む。
　　２　有料道路を含み、自転車道は含まない。
　　３　改良率は５.５ｍ未満を含み、舗装率は簡易舗装を含む。
　　４　道路施設現況調書の数値を四捨五入しているため、記載数値の合計と記載合計は異なる。
資料提供　県道路保全課</t>
    <phoneticPr fontId="1"/>
  </si>
  <si>
    <r>
      <t xml:space="preserve">122．県内道路の改良、舗装現況 </t>
    </r>
    <r>
      <rPr>
        <sz val="18"/>
        <rFont val="ＭＳ Ｐ明朝"/>
        <family val="1"/>
        <charset val="128"/>
      </rPr>
      <t>（令和６年４月１日）</t>
    </r>
    <rPh sb="18" eb="2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</si>
</sst>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_ * #,##0_ ;_ * \-#,##0_ ;_ * &quot;-&quot;??_ ;_ @_ "/>
  </numFmts>
  <fonts count="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8"/>
      <name val="ＭＳ Ｐ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2" borderId="0"/>
  </cellStyleXfs>
  <cellXfs count="34">
    <xf numFmtId="0" fontId="0" fillId="2" borderId="0" xfId="0"/>
    <xf numFmtId="0" fontId="2" fillId="0" borderId="0" xfId="0" applyFont="1" applyFill="1"/>
    <xf numFmtId="3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showGridLines="0" tabSelected="1" showOutlineSymbols="0" zoomScale="70" zoomScaleNormal="70" zoomScaleSheetLayoutView="70" workbookViewId="0">
      <selection activeCell="N14" sqref="N14"/>
    </sheetView>
  </sheetViews>
  <sheetFormatPr defaultColWidth="9.08203125" defaultRowHeight="13.2" x14ac:dyDescent="0.2"/>
  <cols>
    <col min="1" max="1" width="13.6640625" style="1" customWidth="1"/>
    <col min="2" max="2" width="13.5" style="1" customWidth="1"/>
    <col min="3" max="4" width="15.33203125" style="1" customWidth="1"/>
    <col min="5" max="5" width="15.58203125" style="1" customWidth="1"/>
    <col min="6" max="6" width="15.33203125" style="1" customWidth="1"/>
    <col min="7" max="7" width="15.5" style="1" customWidth="1"/>
    <col min="8" max="8" width="15.1640625" style="1" customWidth="1"/>
    <col min="9" max="16384" width="9.08203125" style="1"/>
  </cols>
  <sheetData>
    <row r="1" spans="1:9" ht="25.5" customHeight="1" x14ac:dyDescent="0.2">
      <c r="A1" s="33" t="s">
        <v>51</v>
      </c>
      <c r="B1" s="33"/>
      <c r="C1" s="33"/>
      <c r="D1" s="33"/>
      <c r="E1" s="33"/>
      <c r="F1" s="33"/>
      <c r="G1" s="33"/>
      <c r="H1" s="33"/>
    </row>
    <row r="2" spans="1:9" ht="45" customHeight="1" x14ac:dyDescent="0.25">
      <c r="A2" s="4"/>
      <c r="B2" s="4"/>
      <c r="C2" s="4"/>
      <c r="D2" s="4"/>
      <c r="E2" s="4"/>
      <c r="F2" s="4"/>
      <c r="G2" s="4"/>
      <c r="H2" s="5" t="s">
        <v>16</v>
      </c>
    </row>
    <row r="3" spans="1:9" ht="27" customHeight="1" x14ac:dyDescent="0.2">
      <c r="A3" s="28" t="s">
        <v>17</v>
      </c>
      <c r="B3" s="32"/>
      <c r="C3" s="6" t="s">
        <v>18</v>
      </c>
      <c r="D3" s="7" t="s">
        <v>19</v>
      </c>
      <c r="E3" s="8" t="s">
        <v>0</v>
      </c>
      <c r="F3" s="9" t="s">
        <v>1</v>
      </c>
      <c r="G3" s="8" t="s">
        <v>2</v>
      </c>
      <c r="H3" s="10" t="s">
        <v>3</v>
      </c>
    </row>
    <row r="4" spans="1:9" ht="15" customHeight="1" x14ac:dyDescent="0.2">
      <c r="A4" s="11"/>
      <c r="B4" s="14"/>
      <c r="C4" s="11"/>
      <c r="D4" s="11"/>
      <c r="E4" s="11"/>
      <c r="F4" s="11"/>
      <c r="G4" s="11"/>
      <c r="H4" s="11"/>
    </row>
    <row r="5" spans="1:9" ht="24.9" customHeight="1" x14ac:dyDescent="0.2">
      <c r="A5" s="26" t="s">
        <v>4</v>
      </c>
      <c r="B5" s="27"/>
      <c r="C5" s="15">
        <f>SUM(C7,C9,C13,C17)</f>
        <v>34861</v>
      </c>
      <c r="D5" s="15">
        <f t="shared" ref="D5" si="0">SUM(D7,D9,D13,D17)</f>
        <v>20297</v>
      </c>
      <c r="E5" s="15">
        <v>12456</v>
      </c>
      <c r="F5" s="16">
        <f>IF(E5=0,"",E5/D5*100)</f>
        <v>61.368675173670987</v>
      </c>
      <c r="G5" s="15">
        <f>SUM(G7,G9,G13,G17)</f>
        <v>18012</v>
      </c>
      <c r="H5" s="16">
        <f>IF(G5=0,"",G5/D5*100)</f>
        <v>88.742178647090711</v>
      </c>
      <c r="I5" s="2"/>
    </row>
    <row r="6" spans="1:9" ht="15" customHeight="1" x14ac:dyDescent="0.2">
      <c r="A6" s="11"/>
      <c r="B6" s="12"/>
      <c r="C6" s="15"/>
      <c r="D6" s="15"/>
      <c r="E6" s="15"/>
      <c r="F6" s="17"/>
      <c r="G6" s="15"/>
      <c r="H6" s="17"/>
    </row>
    <row r="7" spans="1:9" ht="24.9" customHeight="1" x14ac:dyDescent="0.2">
      <c r="A7" s="26" t="s">
        <v>5</v>
      </c>
      <c r="B7" s="27"/>
      <c r="C7" s="15">
        <v>3</v>
      </c>
      <c r="D7" s="15">
        <v>220</v>
      </c>
      <c r="E7" s="15">
        <v>220</v>
      </c>
      <c r="F7" s="16">
        <f>IF(E7+D7=0,"",E7/D7*100)</f>
        <v>100</v>
      </c>
      <c r="G7" s="15">
        <v>220</v>
      </c>
      <c r="H7" s="16">
        <f t="shared" ref="H7:H11" si="1">IF(G7=0,"",G7/D7*100)</f>
        <v>100</v>
      </c>
    </row>
    <row r="8" spans="1:9" ht="15" customHeight="1" x14ac:dyDescent="0.2">
      <c r="A8" s="11"/>
      <c r="B8" s="12"/>
      <c r="C8" s="15"/>
      <c r="D8" s="15"/>
      <c r="E8" s="15"/>
      <c r="F8" s="17"/>
      <c r="G8" s="15"/>
      <c r="H8" s="16"/>
    </row>
    <row r="9" spans="1:9" ht="24.9" customHeight="1" x14ac:dyDescent="0.2">
      <c r="A9" s="26" t="s">
        <v>6</v>
      </c>
      <c r="B9" s="27"/>
      <c r="C9" s="15">
        <f>SUM(C10,C11)</f>
        <v>19</v>
      </c>
      <c r="D9" s="15">
        <f t="shared" ref="D9:E9" si="2">SUM(D10,D11)</f>
        <v>1188</v>
      </c>
      <c r="E9" s="15">
        <f t="shared" si="2"/>
        <v>1028</v>
      </c>
      <c r="F9" s="16">
        <f t="shared" ref="F9:F11" si="3">IF(E9+D9=0,"",E9/D9*100)</f>
        <v>86.531986531986533</v>
      </c>
      <c r="G9" s="15">
        <f t="shared" ref="G9" si="4">SUM(G10,G11)</f>
        <v>1188</v>
      </c>
      <c r="H9" s="16">
        <f>IF(G9=0,"",G9/D9*100)</f>
        <v>100</v>
      </c>
    </row>
    <row r="10" spans="1:9" ht="24.9" customHeight="1" x14ac:dyDescent="0.2">
      <c r="A10" s="26" t="s">
        <v>48</v>
      </c>
      <c r="B10" s="27"/>
      <c r="C10" s="15">
        <v>3</v>
      </c>
      <c r="D10" s="15">
        <v>319</v>
      </c>
      <c r="E10" s="15">
        <v>319</v>
      </c>
      <c r="F10" s="16">
        <f t="shared" si="3"/>
        <v>100</v>
      </c>
      <c r="G10" s="15">
        <v>319</v>
      </c>
      <c r="H10" s="16">
        <f>IF(G10=0,"",G10/D10*100)</f>
        <v>100</v>
      </c>
    </row>
    <row r="11" spans="1:9" ht="24.9" customHeight="1" x14ac:dyDescent="0.2">
      <c r="A11" s="26" t="s">
        <v>49</v>
      </c>
      <c r="B11" s="27"/>
      <c r="C11" s="15">
        <v>16</v>
      </c>
      <c r="D11" s="15">
        <v>869</v>
      </c>
      <c r="E11" s="15">
        <v>709</v>
      </c>
      <c r="F11" s="16">
        <f t="shared" si="3"/>
        <v>81.588032220943617</v>
      </c>
      <c r="G11" s="15">
        <v>869</v>
      </c>
      <c r="H11" s="16">
        <f t="shared" si="1"/>
        <v>100</v>
      </c>
    </row>
    <row r="12" spans="1:9" ht="15" customHeight="1" x14ac:dyDescent="0.2">
      <c r="A12" s="11"/>
      <c r="B12" s="12"/>
      <c r="C12" s="15"/>
      <c r="D12" s="15"/>
      <c r="E12" s="15"/>
      <c r="F12" s="17"/>
      <c r="G12" s="15"/>
      <c r="H12" s="17"/>
    </row>
    <row r="13" spans="1:9" ht="24.9" customHeight="1" x14ac:dyDescent="0.2">
      <c r="A13" s="26" t="s">
        <v>7</v>
      </c>
      <c r="B13" s="27"/>
      <c r="C13" s="15">
        <f>SUM(C14,C15)</f>
        <v>191</v>
      </c>
      <c r="D13" s="15">
        <v>2018</v>
      </c>
      <c r="E13" s="15">
        <f t="shared" ref="E13" si="5">SUM(E14,E15)</f>
        <v>1365</v>
      </c>
      <c r="F13" s="16">
        <f>IF(E13+D13=0,"",E13/D13*100)</f>
        <v>67.641228939544106</v>
      </c>
      <c r="G13" s="15">
        <v>2018</v>
      </c>
      <c r="H13" s="16">
        <f t="shared" ref="H13:H15" si="6">IF(G13=0,"",G13/D13*100)</f>
        <v>100</v>
      </c>
    </row>
    <row r="14" spans="1:9" ht="24.9" customHeight="1" x14ac:dyDescent="0.2">
      <c r="A14" s="26" t="s">
        <v>29</v>
      </c>
      <c r="B14" s="27"/>
      <c r="C14" s="15">
        <v>48</v>
      </c>
      <c r="D14" s="15">
        <v>969</v>
      </c>
      <c r="E14" s="15">
        <v>779</v>
      </c>
      <c r="F14" s="16">
        <f>IF(E14+D14=0,"",E14/D14*100)</f>
        <v>80.392156862745097</v>
      </c>
      <c r="G14" s="15">
        <v>969</v>
      </c>
      <c r="H14" s="16">
        <f t="shared" si="6"/>
        <v>100</v>
      </c>
    </row>
    <row r="15" spans="1:9" ht="24.9" customHeight="1" x14ac:dyDescent="0.2">
      <c r="A15" s="26" t="s">
        <v>30</v>
      </c>
      <c r="B15" s="27"/>
      <c r="C15" s="15">
        <v>143</v>
      </c>
      <c r="D15" s="15">
        <v>1050</v>
      </c>
      <c r="E15" s="15">
        <v>586</v>
      </c>
      <c r="F15" s="16">
        <f t="shared" ref="F15" si="7">IF(E15+D15=0,"",E15/D15*100)</f>
        <v>55.80952380952381</v>
      </c>
      <c r="G15" s="15">
        <v>1050</v>
      </c>
      <c r="H15" s="16">
        <f t="shared" si="6"/>
        <v>100</v>
      </c>
    </row>
    <row r="16" spans="1:9" ht="15" customHeight="1" x14ac:dyDescent="0.2">
      <c r="A16" s="11"/>
      <c r="B16" s="12"/>
      <c r="C16" s="15"/>
      <c r="D16" s="15"/>
      <c r="E16" s="15"/>
      <c r="F16" s="17"/>
      <c r="G16" s="15"/>
      <c r="H16" s="17"/>
    </row>
    <row r="17" spans="1:8" ht="24.9" customHeight="1" x14ac:dyDescent="0.2">
      <c r="A17" s="26" t="s">
        <v>8</v>
      </c>
      <c r="B17" s="27"/>
      <c r="C17" s="15">
        <f>SUM(C18:C26,C28,C31,C34,C38,C46,C52)</f>
        <v>34648</v>
      </c>
      <c r="D17" s="15">
        <f t="shared" ref="D17" si="8">SUM(D18:D26,D28,D31,D34,D38,D46,D52)</f>
        <v>16871</v>
      </c>
      <c r="E17" s="15">
        <v>9844</v>
      </c>
      <c r="F17" s="16">
        <f>IF(E17=0,"",E17/D17*100)</f>
        <v>58.348645604884119</v>
      </c>
      <c r="G17" s="15">
        <v>14586</v>
      </c>
      <c r="H17" s="16">
        <f>IF(G17=0,"",G17/D17*100)</f>
        <v>86.456048841206794</v>
      </c>
    </row>
    <row r="18" spans="1:8" ht="24.9" customHeight="1" x14ac:dyDescent="0.2">
      <c r="A18" s="26" t="s">
        <v>20</v>
      </c>
      <c r="B18" s="27"/>
      <c r="C18" s="15">
        <v>8409</v>
      </c>
      <c r="D18" s="15">
        <v>2653</v>
      </c>
      <c r="E18" s="15">
        <v>2096</v>
      </c>
      <c r="F18" s="16">
        <f t="shared" ref="F18:F26" si="9">IF(E18=0,"",E18/D18*100)</f>
        <v>79.004900113079529</v>
      </c>
      <c r="G18" s="15">
        <v>2502</v>
      </c>
      <c r="H18" s="16">
        <f t="shared" ref="H18:H26" si="10">IF(G18=0,"",G18/D18*100)</f>
        <v>94.308330192235204</v>
      </c>
    </row>
    <row r="19" spans="1:8" ht="24.9" customHeight="1" x14ac:dyDescent="0.2">
      <c r="A19" s="26" t="s">
        <v>21</v>
      </c>
      <c r="B19" s="27"/>
      <c r="C19" s="15">
        <v>8141</v>
      </c>
      <c r="D19" s="15">
        <v>3162</v>
      </c>
      <c r="E19" s="15">
        <v>2019</v>
      </c>
      <c r="F19" s="16">
        <f t="shared" si="9"/>
        <v>63.851992409867172</v>
      </c>
      <c r="G19" s="15">
        <v>2865</v>
      </c>
      <c r="H19" s="16">
        <f t="shared" si="10"/>
        <v>90.60721062618596</v>
      </c>
    </row>
    <row r="20" spans="1:8" ht="24.9" customHeight="1" x14ac:dyDescent="0.2">
      <c r="A20" s="26" t="s">
        <v>22</v>
      </c>
      <c r="B20" s="27"/>
      <c r="C20" s="15">
        <v>3868</v>
      </c>
      <c r="D20" s="15">
        <v>1447</v>
      </c>
      <c r="E20" s="15">
        <v>1008</v>
      </c>
      <c r="F20" s="16">
        <f t="shared" si="9"/>
        <v>69.661368348306837</v>
      </c>
      <c r="G20" s="15">
        <v>1273</v>
      </c>
      <c r="H20" s="16">
        <f t="shared" si="10"/>
        <v>87.975120939875609</v>
      </c>
    </row>
    <row r="21" spans="1:8" ht="24.9" customHeight="1" x14ac:dyDescent="0.2">
      <c r="A21" s="26" t="s">
        <v>23</v>
      </c>
      <c r="B21" s="27"/>
      <c r="C21" s="15">
        <v>1349</v>
      </c>
      <c r="D21" s="15">
        <v>731</v>
      </c>
      <c r="E21" s="15">
        <v>450</v>
      </c>
      <c r="F21" s="16">
        <f t="shared" si="9"/>
        <v>61.559507523939807</v>
      </c>
      <c r="G21" s="15">
        <v>683</v>
      </c>
      <c r="H21" s="16">
        <f t="shared" si="10"/>
        <v>93.433652530779753</v>
      </c>
    </row>
    <row r="22" spans="1:8" ht="24.9" customHeight="1" x14ac:dyDescent="0.2">
      <c r="A22" s="26" t="s">
        <v>24</v>
      </c>
      <c r="B22" s="27"/>
      <c r="C22" s="15">
        <v>1360</v>
      </c>
      <c r="D22" s="15">
        <v>936</v>
      </c>
      <c r="E22" s="15">
        <v>518</v>
      </c>
      <c r="F22" s="16">
        <f>IF(E22=0,"",E22/D22*100)</f>
        <v>55.341880341880348</v>
      </c>
      <c r="G22" s="15">
        <v>871</v>
      </c>
      <c r="H22" s="16">
        <f t="shared" si="10"/>
        <v>93.055555555555557</v>
      </c>
    </row>
    <row r="23" spans="1:8" ht="24.9" customHeight="1" x14ac:dyDescent="0.2">
      <c r="A23" s="26" t="s">
        <v>25</v>
      </c>
      <c r="B23" s="27"/>
      <c r="C23" s="15">
        <v>1318</v>
      </c>
      <c r="D23" s="15">
        <v>592</v>
      </c>
      <c r="E23" s="15">
        <v>495</v>
      </c>
      <c r="F23" s="16">
        <f>IF(E23=0,"",E23/D23*100)</f>
        <v>83.61486486486487</v>
      </c>
      <c r="G23" s="15">
        <v>580</v>
      </c>
      <c r="H23" s="16">
        <f t="shared" si="10"/>
        <v>97.972972972972968</v>
      </c>
    </row>
    <row r="24" spans="1:8" ht="24.9" customHeight="1" x14ac:dyDescent="0.2">
      <c r="A24" s="26" t="s">
        <v>26</v>
      </c>
      <c r="B24" s="27"/>
      <c r="C24" s="15">
        <v>620</v>
      </c>
      <c r="D24" s="15">
        <v>462</v>
      </c>
      <c r="E24" s="15">
        <v>189</v>
      </c>
      <c r="F24" s="16">
        <f>IF(E24=0,"",E24/D24*100)</f>
        <v>40.909090909090914</v>
      </c>
      <c r="G24" s="15">
        <v>381</v>
      </c>
      <c r="H24" s="16">
        <f t="shared" si="10"/>
        <v>82.467532467532465</v>
      </c>
    </row>
    <row r="25" spans="1:8" ht="24.9" customHeight="1" x14ac:dyDescent="0.2">
      <c r="A25" s="26" t="s">
        <v>27</v>
      </c>
      <c r="B25" s="27"/>
      <c r="C25" s="15">
        <v>1190</v>
      </c>
      <c r="D25" s="15">
        <v>682</v>
      </c>
      <c r="E25" s="15">
        <v>249</v>
      </c>
      <c r="F25" s="16">
        <f t="shared" si="9"/>
        <v>36.510263929618766</v>
      </c>
      <c r="G25" s="15">
        <v>633</v>
      </c>
      <c r="H25" s="16">
        <f t="shared" si="10"/>
        <v>92.815249266862168</v>
      </c>
    </row>
    <row r="26" spans="1:8" ht="24.9" customHeight="1" x14ac:dyDescent="0.2">
      <c r="A26" s="26" t="s">
        <v>28</v>
      </c>
      <c r="B26" s="27"/>
      <c r="C26" s="15">
        <v>994</v>
      </c>
      <c r="D26" s="15">
        <v>624</v>
      </c>
      <c r="E26" s="15">
        <v>421</v>
      </c>
      <c r="F26" s="16">
        <f t="shared" si="9"/>
        <v>67.46794871794873</v>
      </c>
      <c r="G26" s="15">
        <v>467</v>
      </c>
      <c r="H26" s="16">
        <f t="shared" si="10"/>
        <v>74.839743589743591</v>
      </c>
    </row>
    <row r="27" spans="1:8" ht="15" customHeight="1" x14ac:dyDescent="0.2">
      <c r="A27" s="18"/>
      <c r="B27" s="19"/>
      <c r="C27" s="15"/>
      <c r="D27" s="15"/>
      <c r="E27" s="15"/>
      <c r="F27" s="17"/>
      <c r="G27" s="15"/>
      <c r="H27" s="17"/>
    </row>
    <row r="28" spans="1:8" ht="29.25" customHeight="1" x14ac:dyDescent="0.2">
      <c r="A28" s="28" t="s">
        <v>9</v>
      </c>
      <c r="B28" s="29"/>
      <c r="C28" s="20">
        <f>SUM(C29)</f>
        <v>1144</v>
      </c>
      <c r="D28" s="21">
        <f t="shared" ref="D28:E28" si="11">SUM(D29)</f>
        <v>420</v>
      </c>
      <c r="E28" s="21">
        <f t="shared" si="11"/>
        <v>269</v>
      </c>
      <c r="F28" s="22">
        <f t="shared" ref="F28:F29" si="12">IF(E28=0,"",E28/D28*100)</f>
        <v>64.047619047619037</v>
      </c>
      <c r="G28" s="21">
        <f>SUM(G29)</f>
        <v>336</v>
      </c>
      <c r="H28" s="22">
        <f t="shared" ref="H28:H29" si="13">IF(G28=0,"",G28/D28*100)</f>
        <v>80</v>
      </c>
    </row>
    <row r="29" spans="1:8" ht="24.9" customHeight="1" x14ac:dyDescent="0.2">
      <c r="A29" s="30" t="s">
        <v>31</v>
      </c>
      <c r="B29" s="31"/>
      <c r="C29" s="15">
        <v>1144</v>
      </c>
      <c r="D29" s="15">
        <v>420</v>
      </c>
      <c r="E29" s="15">
        <v>269</v>
      </c>
      <c r="F29" s="16">
        <f t="shared" si="12"/>
        <v>64.047619047619037</v>
      </c>
      <c r="G29" s="15">
        <v>336</v>
      </c>
      <c r="H29" s="16">
        <f t="shared" si="13"/>
        <v>80</v>
      </c>
    </row>
    <row r="30" spans="1:8" ht="15" customHeight="1" x14ac:dyDescent="0.2">
      <c r="A30" s="18"/>
      <c r="B30" s="19"/>
      <c r="C30" s="15"/>
      <c r="D30" s="15"/>
      <c r="E30" s="15"/>
      <c r="F30" s="17"/>
      <c r="G30" s="15"/>
      <c r="H30" s="17"/>
    </row>
    <row r="31" spans="1:8" ht="30" customHeight="1" x14ac:dyDescent="0.2">
      <c r="A31" s="28" t="s">
        <v>10</v>
      </c>
      <c r="B31" s="29"/>
      <c r="C31" s="20">
        <f>SUM(C32)</f>
        <v>519</v>
      </c>
      <c r="D31" s="21">
        <f t="shared" ref="D31:E31" si="14">SUM(D32)</f>
        <v>306</v>
      </c>
      <c r="E31" s="21">
        <f t="shared" si="14"/>
        <v>191</v>
      </c>
      <c r="F31" s="22">
        <f t="shared" ref="F31:F32" si="15">IF(E31=0,"",E31/D31*100)</f>
        <v>62.41830065359477</v>
      </c>
      <c r="G31" s="21">
        <f>SUM(G32)</f>
        <v>290</v>
      </c>
      <c r="H31" s="22">
        <f t="shared" ref="H31:H32" si="16">IF(G31=0,"",G31/D31*100)</f>
        <v>94.77124183006535</v>
      </c>
    </row>
    <row r="32" spans="1:8" ht="24.9" customHeight="1" x14ac:dyDescent="0.2">
      <c r="A32" s="30" t="s">
        <v>32</v>
      </c>
      <c r="B32" s="31"/>
      <c r="C32" s="15">
        <v>519</v>
      </c>
      <c r="D32" s="15">
        <v>306</v>
      </c>
      <c r="E32" s="15">
        <v>191</v>
      </c>
      <c r="F32" s="16">
        <f t="shared" si="15"/>
        <v>62.41830065359477</v>
      </c>
      <c r="G32" s="15">
        <v>290</v>
      </c>
      <c r="H32" s="16">
        <f t="shared" si="16"/>
        <v>94.77124183006535</v>
      </c>
    </row>
    <row r="33" spans="1:8" ht="15" customHeight="1" x14ac:dyDescent="0.2">
      <c r="A33" s="18"/>
      <c r="B33" s="19"/>
      <c r="C33" s="15"/>
      <c r="D33" s="15"/>
      <c r="E33" s="15"/>
      <c r="F33" s="17"/>
      <c r="G33" s="15"/>
      <c r="H33" s="17"/>
    </row>
    <row r="34" spans="1:8" ht="30" customHeight="1" x14ac:dyDescent="0.2">
      <c r="A34" s="28" t="s">
        <v>11</v>
      </c>
      <c r="B34" s="29"/>
      <c r="C34" s="20">
        <f>SUM(C35:C36)</f>
        <v>686</v>
      </c>
      <c r="D34" s="21">
        <f>SUM(D35:D36)</f>
        <v>525</v>
      </c>
      <c r="E34" s="21">
        <f>SUM(E35:E36)</f>
        <v>421</v>
      </c>
      <c r="F34" s="22">
        <f t="shared" ref="F34:F36" si="17">IF(E34=0,"",E34/D34*100)</f>
        <v>80.19047619047619</v>
      </c>
      <c r="G34" s="21">
        <f>SUM(G35:G36)</f>
        <v>512</v>
      </c>
      <c r="H34" s="22">
        <f t="shared" ref="H34:H36" si="18">IF(G34=0,"",G34/D34*100)</f>
        <v>97.523809523809518</v>
      </c>
    </row>
    <row r="35" spans="1:8" ht="24.9" customHeight="1" x14ac:dyDescent="0.2">
      <c r="A35" s="30" t="s">
        <v>33</v>
      </c>
      <c r="B35" s="31"/>
      <c r="C35" s="15">
        <v>460</v>
      </c>
      <c r="D35" s="15">
        <v>337</v>
      </c>
      <c r="E35" s="15">
        <v>289</v>
      </c>
      <c r="F35" s="16">
        <f t="shared" si="17"/>
        <v>85.7566765578635</v>
      </c>
      <c r="G35" s="15">
        <v>332</v>
      </c>
      <c r="H35" s="16">
        <f t="shared" si="18"/>
        <v>98.516320474777459</v>
      </c>
    </row>
    <row r="36" spans="1:8" ht="24.9" customHeight="1" x14ac:dyDescent="0.2">
      <c r="A36" s="26" t="s">
        <v>34</v>
      </c>
      <c r="B36" s="27"/>
      <c r="C36" s="15">
        <v>226</v>
      </c>
      <c r="D36" s="15">
        <v>188</v>
      </c>
      <c r="E36" s="15">
        <v>132</v>
      </c>
      <c r="F36" s="16">
        <f t="shared" si="17"/>
        <v>70.212765957446805</v>
      </c>
      <c r="G36" s="15">
        <v>180</v>
      </c>
      <c r="H36" s="16">
        <f t="shared" si="18"/>
        <v>95.744680851063833</v>
      </c>
    </row>
    <row r="37" spans="1:8" ht="15" customHeight="1" x14ac:dyDescent="0.2">
      <c r="A37" s="18"/>
      <c r="B37" s="19"/>
      <c r="C37" s="15"/>
      <c r="D37" s="15"/>
      <c r="E37" s="15"/>
      <c r="F37" s="17"/>
      <c r="G37" s="15"/>
      <c r="H37" s="17"/>
    </row>
    <row r="38" spans="1:8" ht="32.25" customHeight="1" x14ac:dyDescent="0.2">
      <c r="A38" s="28" t="s">
        <v>12</v>
      </c>
      <c r="B38" s="29"/>
      <c r="C38" s="20">
        <f>SUM(C39:C44)</f>
        <v>2541</v>
      </c>
      <c r="D38" s="21">
        <f t="shared" ref="D38:E38" si="19">SUM(D39:D44)</f>
        <v>1611</v>
      </c>
      <c r="E38" s="21">
        <f t="shared" si="19"/>
        <v>878</v>
      </c>
      <c r="F38" s="22">
        <f t="shared" ref="F38:F44" si="20">IF(E38=0,"",E38/D38*100)</f>
        <v>54.500310366232149</v>
      </c>
      <c r="G38" s="21">
        <f>SUM(G39:G44)</f>
        <v>1455</v>
      </c>
      <c r="H38" s="22">
        <f t="shared" ref="H38:H44" si="21">IF(G38=0,"",G38/D38*100)</f>
        <v>90.316573556797024</v>
      </c>
    </row>
    <row r="39" spans="1:8" ht="24.9" customHeight="1" x14ac:dyDescent="0.2">
      <c r="A39" s="30" t="s">
        <v>35</v>
      </c>
      <c r="B39" s="31"/>
      <c r="C39" s="15">
        <v>724</v>
      </c>
      <c r="D39" s="15">
        <v>282</v>
      </c>
      <c r="E39" s="15">
        <v>160</v>
      </c>
      <c r="F39" s="16">
        <f t="shared" si="20"/>
        <v>56.737588652482273</v>
      </c>
      <c r="G39" s="15">
        <v>270</v>
      </c>
      <c r="H39" s="16">
        <f t="shared" si="21"/>
        <v>95.744680851063833</v>
      </c>
    </row>
    <row r="40" spans="1:8" ht="24.9" customHeight="1" x14ac:dyDescent="0.2">
      <c r="A40" s="26" t="s">
        <v>36</v>
      </c>
      <c r="B40" s="27"/>
      <c r="C40" s="15">
        <v>346</v>
      </c>
      <c r="D40" s="15">
        <v>244</v>
      </c>
      <c r="E40" s="15">
        <v>175</v>
      </c>
      <c r="F40" s="16">
        <f t="shared" si="20"/>
        <v>71.721311475409834</v>
      </c>
      <c r="G40" s="15">
        <v>229</v>
      </c>
      <c r="H40" s="16">
        <f t="shared" si="21"/>
        <v>93.852459016393439</v>
      </c>
    </row>
    <row r="41" spans="1:8" ht="24.9" customHeight="1" x14ac:dyDescent="0.2">
      <c r="A41" s="26" t="s">
        <v>37</v>
      </c>
      <c r="B41" s="27"/>
      <c r="C41" s="15">
        <v>78</v>
      </c>
      <c r="D41" s="15">
        <v>114</v>
      </c>
      <c r="E41" s="15">
        <v>21</v>
      </c>
      <c r="F41" s="16">
        <f t="shared" si="20"/>
        <v>18.421052631578945</v>
      </c>
      <c r="G41" s="15">
        <v>94</v>
      </c>
      <c r="H41" s="16">
        <f t="shared" si="21"/>
        <v>82.456140350877192</v>
      </c>
    </row>
    <row r="42" spans="1:8" ht="24.9" customHeight="1" x14ac:dyDescent="0.2">
      <c r="A42" s="26" t="s">
        <v>38</v>
      </c>
      <c r="B42" s="27"/>
      <c r="C42" s="15">
        <v>192</v>
      </c>
      <c r="D42" s="15">
        <v>174</v>
      </c>
      <c r="E42" s="15">
        <v>120</v>
      </c>
      <c r="F42" s="16">
        <f t="shared" si="20"/>
        <v>68.965517241379317</v>
      </c>
      <c r="G42" s="15">
        <v>156</v>
      </c>
      <c r="H42" s="16">
        <f t="shared" si="21"/>
        <v>89.65517241379311</v>
      </c>
    </row>
    <row r="43" spans="1:8" ht="24.9" customHeight="1" x14ac:dyDescent="0.2">
      <c r="A43" s="26" t="s">
        <v>39</v>
      </c>
      <c r="B43" s="27"/>
      <c r="C43" s="15">
        <v>553</v>
      </c>
      <c r="D43" s="15">
        <v>459</v>
      </c>
      <c r="E43" s="15">
        <v>149</v>
      </c>
      <c r="F43" s="16">
        <f t="shared" si="20"/>
        <v>32.461873638344223</v>
      </c>
      <c r="G43" s="15">
        <v>435</v>
      </c>
      <c r="H43" s="16">
        <f t="shared" si="21"/>
        <v>94.77124183006535</v>
      </c>
    </row>
    <row r="44" spans="1:8" ht="24.9" customHeight="1" x14ac:dyDescent="0.2">
      <c r="A44" s="26" t="s">
        <v>40</v>
      </c>
      <c r="B44" s="27"/>
      <c r="C44" s="15">
        <v>648</v>
      </c>
      <c r="D44" s="15">
        <v>338</v>
      </c>
      <c r="E44" s="15">
        <v>253</v>
      </c>
      <c r="F44" s="16">
        <f t="shared" si="20"/>
        <v>74.852071005917168</v>
      </c>
      <c r="G44" s="15">
        <v>271</v>
      </c>
      <c r="H44" s="16">
        <f t="shared" si="21"/>
        <v>80.177514792899402</v>
      </c>
    </row>
    <row r="45" spans="1:8" ht="15" customHeight="1" x14ac:dyDescent="0.2">
      <c r="A45" s="18"/>
      <c r="B45" s="19"/>
      <c r="C45" s="15"/>
      <c r="D45" s="15"/>
      <c r="E45" s="15"/>
      <c r="F45" s="17"/>
      <c r="G45" s="15"/>
      <c r="H45" s="17"/>
    </row>
    <row r="46" spans="1:8" ht="27" customHeight="1" x14ac:dyDescent="0.2">
      <c r="A46" s="28" t="s">
        <v>13</v>
      </c>
      <c r="B46" s="29"/>
      <c r="C46" s="20">
        <f>SUM(C47:C50)</f>
        <v>1726</v>
      </c>
      <c r="D46" s="21">
        <f>SUM(D47:D50)</f>
        <v>1735</v>
      </c>
      <c r="E46" s="21">
        <f>SUM(E47:E50)</f>
        <v>345</v>
      </c>
      <c r="F46" s="22">
        <f t="shared" ref="F46:F50" si="22">IF(E46=0,"",E46/D46*100)</f>
        <v>19.884726224783861</v>
      </c>
      <c r="G46" s="21">
        <f>SUM(G47:G50)</f>
        <v>940</v>
      </c>
      <c r="H46" s="22">
        <f t="shared" ref="H46:H50" si="23">IF(G46=0,"",G46/D46*100)</f>
        <v>54.178674351585009</v>
      </c>
    </row>
    <row r="47" spans="1:8" ht="24.9" customHeight="1" x14ac:dyDescent="0.2">
      <c r="A47" s="30" t="s">
        <v>41</v>
      </c>
      <c r="B47" s="31"/>
      <c r="C47" s="15">
        <v>540</v>
      </c>
      <c r="D47" s="15">
        <v>168</v>
      </c>
      <c r="E47" s="15">
        <v>110</v>
      </c>
      <c r="F47" s="16">
        <f t="shared" si="22"/>
        <v>65.476190476190482</v>
      </c>
      <c r="G47" s="15">
        <v>165</v>
      </c>
      <c r="H47" s="16">
        <f t="shared" si="23"/>
        <v>98.214285714285708</v>
      </c>
    </row>
    <row r="48" spans="1:8" ht="24.9" customHeight="1" x14ac:dyDescent="0.2">
      <c r="A48" s="26" t="s">
        <v>42</v>
      </c>
      <c r="B48" s="27"/>
      <c r="C48" s="15">
        <v>184</v>
      </c>
      <c r="D48" s="15">
        <v>508</v>
      </c>
      <c r="E48" s="15">
        <v>26</v>
      </c>
      <c r="F48" s="16">
        <f t="shared" si="22"/>
        <v>5.1181102362204722</v>
      </c>
      <c r="G48" s="15">
        <v>140</v>
      </c>
      <c r="H48" s="16">
        <f t="shared" si="23"/>
        <v>27.559055118110237</v>
      </c>
    </row>
    <row r="49" spans="1:8" ht="24.9" customHeight="1" x14ac:dyDescent="0.2">
      <c r="A49" s="26" t="s">
        <v>43</v>
      </c>
      <c r="B49" s="27"/>
      <c r="C49" s="15">
        <v>507</v>
      </c>
      <c r="D49" s="15">
        <v>514</v>
      </c>
      <c r="E49" s="15">
        <v>14</v>
      </c>
      <c r="F49" s="16">
        <f t="shared" si="22"/>
        <v>2.7237354085603114</v>
      </c>
      <c r="G49" s="15">
        <v>291</v>
      </c>
      <c r="H49" s="16">
        <f>IF(G49=0,"",G49/D49*100)</f>
        <v>56.614785992217897</v>
      </c>
    </row>
    <row r="50" spans="1:8" ht="24.9" customHeight="1" x14ac:dyDescent="0.2">
      <c r="A50" s="26" t="s">
        <v>44</v>
      </c>
      <c r="B50" s="27"/>
      <c r="C50" s="15">
        <v>495</v>
      </c>
      <c r="D50" s="15">
        <v>545</v>
      </c>
      <c r="E50" s="15">
        <v>195</v>
      </c>
      <c r="F50" s="16">
        <f t="shared" si="22"/>
        <v>35.779816513761467</v>
      </c>
      <c r="G50" s="15">
        <v>344</v>
      </c>
      <c r="H50" s="16">
        <f t="shared" si="23"/>
        <v>63.119266055045877</v>
      </c>
    </row>
    <row r="51" spans="1:8" ht="15" customHeight="1" x14ac:dyDescent="0.2">
      <c r="A51" s="18"/>
      <c r="B51" s="19"/>
      <c r="C51" s="15"/>
      <c r="D51" s="15"/>
      <c r="E51" s="15"/>
      <c r="F51" s="17"/>
      <c r="G51" s="15"/>
      <c r="H51" s="17"/>
    </row>
    <row r="52" spans="1:8" ht="30.75" customHeight="1" x14ac:dyDescent="0.2">
      <c r="A52" s="28" t="s">
        <v>14</v>
      </c>
      <c r="B52" s="29"/>
      <c r="C52" s="20">
        <f>SUM(C53:C55)</f>
        <v>783</v>
      </c>
      <c r="D52" s="21">
        <f>SUM(D53:D55)</f>
        <v>985</v>
      </c>
      <c r="E52" s="21">
        <f>SUM(E53:E55)</f>
        <v>297</v>
      </c>
      <c r="F52" s="22">
        <f t="shared" ref="F52:F55" si="24">IF(E52=0,"",E52/D52*100)</f>
        <v>30.152284263959388</v>
      </c>
      <c r="G52" s="21">
        <f>SUM(G53:G55)</f>
        <v>801</v>
      </c>
      <c r="H52" s="22">
        <f t="shared" ref="H52:H55" si="25">IF(G52=0,"",G52/D52*100)</f>
        <v>81.319796954314711</v>
      </c>
    </row>
    <row r="53" spans="1:8" ht="24.9" customHeight="1" x14ac:dyDescent="0.2">
      <c r="A53" s="30" t="s">
        <v>45</v>
      </c>
      <c r="B53" s="31"/>
      <c r="C53" s="15">
        <v>357</v>
      </c>
      <c r="D53" s="15">
        <v>374</v>
      </c>
      <c r="E53" s="15">
        <v>102</v>
      </c>
      <c r="F53" s="16">
        <f t="shared" si="24"/>
        <v>27.27272727272727</v>
      </c>
      <c r="G53" s="15">
        <v>336</v>
      </c>
      <c r="H53" s="16">
        <f t="shared" si="25"/>
        <v>89.839572192513373</v>
      </c>
    </row>
    <row r="54" spans="1:8" ht="24" customHeight="1" x14ac:dyDescent="0.2">
      <c r="A54" s="26" t="s">
        <v>46</v>
      </c>
      <c r="B54" s="27"/>
      <c r="C54" s="15">
        <v>286</v>
      </c>
      <c r="D54" s="15">
        <v>429</v>
      </c>
      <c r="E54" s="15">
        <v>144</v>
      </c>
      <c r="F54" s="16">
        <f t="shared" si="24"/>
        <v>33.566433566433567</v>
      </c>
      <c r="G54" s="15">
        <v>301</v>
      </c>
      <c r="H54" s="16">
        <f t="shared" si="25"/>
        <v>70.163170163170165</v>
      </c>
    </row>
    <row r="55" spans="1:8" ht="24.9" customHeight="1" x14ac:dyDescent="0.2">
      <c r="A55" s="26" t="s">
        <v>47</v>
      </c>
      <c r="B55" s="27"/>
      <c r="C55" s="15">
        <v>140</v>
      </c>
      <c r="D55" s="15">
        <v>182</v>
      </c>
      <c r="E55" s="15">
        <v>51</v>
      </c>
      <c r="F55" s="16">
        <f t="shared" si="24"/>
        <v>28.021978021978022</v>
      </c>
      <c r="G55" s="15">
        <v>164</v>
      </c>
      <c r="H55" s="16">
        <f t="shared" si="25"/>
        <v>90.109890109890117</v>
      </c>
    </row>
    <row r="56" spans="1:8" ht="4.95" customHeight="1" x14ac:dyDescent="0.2">
      <c r="A56" s="13"/>
      <c r="B56" s="23"/>
      <c r="C56" s="13"/>
      <c r="D56" s="13"/>
      <c r="E56" s="13"/>
      <c r="F56" s="13"/>
      <c r="G56" s="13"/>
      <c r="H56" s="13"/>
    </row>
    <row r="57" spans="1:8" ht="82.5" customHeight="1" x14ac:dyDescent="0.2">
      <c r="A57" s="24" t="s">
        <v>50</v>
      </c>
      <c r="B57" s="25"/>
      <c r="C57" s="25"/>
      <c r="D57" s="25"/>
      <c r="E57" s="25"/>
      <c r="F57" s="25"/>
      <c r="G57" s="25"/>
      <c r="H57" s="25"/>
    </row>
    <row r="58" spans="1:8" x14ac:dyDescent="0.2">
      <c r="A58" s="3" t="s">
        <v>15</v>
      </c>
      <c r="B58" s="3"/>
      <c r="C58" s="3"/>
      <c r="D58" s="3"/>
      <c r="E58" s="3"/>
      <c r="F58" s="3"/>
      <c r="G58" s="3"/>
      <c r="H58" s="3"/>
    </row>
    <row r="59" spans="1:8" x14ac:dyDescent="0.2">
      <c r="A59" s="3" t="s">
        <v>15</v>
      </c>
      <c r="B59" s="3"/>
      <c r="C59" s="3"/>
      <c r="D59" s="3"/>
      <c r="E59" s="3"/>
      <c r="F59" s="3"/>
      <c r="G59" s="3"/>
      <c r="H59" s="3"/>
    </row>
    <row r="60" spans="1:8" x14ac:dyDescent="0.2">
      <c r="A60" s="3"/>
      <c r="B60" s="3"/>
      <c r="C60" s="3"/>
      <c r="D60" s="3"/>
      <c r="E60" s="3"/>
      <c r="F60" s="3"/>
      <c r="G60" s="3"/>
      <c r="H60" s="3"/>
    </row>
  </sheetData>
  <mergeCells count="44">
    <mergeCell ref="A10:B10"/>
    <mergeCell ref="A3:B3"/>
    <mergeCell ref="A1:H1"/>
    <mergeCell ref="A5:B5"/>
    <mergeCell ref="A7:B7"/>
    <mergeCell ref="A9:B9"/>
    <mergeCell ref="A25:B25"/>
    <mergeCell ref="A24:B24"/>
    <mergeCell ref="A11:B11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42:B42"/>
    <mergeCell ref="A26:B26"/>
    <mergeCell ref="A28:B28"/>
    <mergeCell ref="A29:B29"/>
    <mergeCell ref="A31:B31"/>
    <mergeCell ref="A32:B32"/>
    <mergeCell ref="A35:B35"/>
    <mergeCell ref="A34:B34"/>
    <mergeCell ref="A36:B36"/>
    <mergeCell ref="A38:B38"/>
    <mergeCell ref="A39:B39"/>
    <mergeCell ref="A40:B40"/>
    <mergeCell ref="A41:B41"/>
    <mergeCell ref="A57:H57"/>
    <mergeCell ref="A43:B43"/>
    <mergeCell ref="A44:B44"/>
    <mergeCell ref="A46:B46"/>
    <mergeCell ref="A47:B47"/>
    <mergeCell ref="A48:B48"/>
    <mergeCell ref="A49:B49"/>
    <mergeCell ref="A50:B50"/>
    <mergeCell ref="A52:B52"/>
    <mergeCell ref="A53:B53"/>
    <mergeCell ref="A54:B54"/>
    <mergeCell ref="A55:B55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horizontalDpi="300" verticalDpi="300" r:id="rId1"/>
  <headerFooter>
    <oddHeader>&amp;L&amp;22運輸、通信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122</vt:lpstr>
      <vt:lpstr>'122'!Print_Area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嶋田 光里</dc:creator>
  <cp:lastModifiedBy>桐明 知里</cp:lastModifiedBy>
  <cp:lastPrinted>2026-02-12T06:17:52Z</cp:lastPrinted>
  <dcterms:created xsi:type="dcterms:W3CDTF">2001-07-10T07:23:50Z</dcterms:created>
  <dcterms:modified xsi:type="dcterms:W3CDTF">2026-02-12T06:17:55Z</dcterms:modified>
</cp:coreProperties>
</file>